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66925"/>
  <xr:revisionPtr revIDLastSave="0" documentId="8_{6268E507-395B-4011-B042-34DF5CCB27D4}" xr6:coauthVersionLast="47" xr6:coauthVersionMax="47" xr10:uidLastSave="{00000000-0000-0000-0000-000000000000}"/>
  <bookViews>
    <workbookView xWindow="240" yWindow="105" windowWidth="14805" windowHeight="8010" firstSheet="1" activeTab="1" xr2:uid="{00000000-000D-0000-FFFF-FFFF00000000}"/>
  </bookViews>
  <sheets>
    <sheet name="Financial Year 2016 - 2017" sheetId="1" r:id="rId1"/>
    <sheet name="Financial Year 2017 - 2018" sheetId="2" r:id="rId2"/>
    <sheet name="Financial Year 2018-2019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C4" i="1"/>
  <c r="B4" i="1"/>
  <c r="D4" i="3"/>
  <c r="C4" i="3"/>
  <c r="B4" i="3"/>
  <c r="D4" i="2"/>
  <c r="C4" i="2"/>
  <c r="B4" i="2"/>
  <c r="F4" i="2"/>
  <c r="F4" i="3"/>
  <c r="F4" i="1"/>
  <c r="E2" i="3"/>
  <c r="E3" i="3"/>
  <c r="E2" i="2"/>
  <c r="E3" i="2"/>
  <c r="E2" i="1"/>
  <c r="E3" i="1"/>
  <c r="E4" i="3" l="1"/>
  <c r="E4" i="2"/>
  <c r="E4" i="1"/>
</calcChain>
</file>

<file path=xl/sharedStrings.xml><?xml version="1.0" encoding="utf-8"?>
<sst xmlns="http://schemas.openxmlformats.org/spreadsheetml/2006/main" count="27" uniqueCount="9">
  <si>
    <t>Site</t>
  </si>
  <si>
    <t>Total Spent On Face To face Interpreting</t>
  </si>
  <si>
    <t>Total Spent On Telephone Interpreting</t>
  </si>
  <si>
    <t>Total Spent On Written Translations</t>
  </si>
  <si>
    <t>Total Spent On All Services</t>
  </si>
  <si>
    <t>Total Spent On Non Spoken Languages</t>
  </si>
  <si>
    <t>Royal Stoke University Hospital</t>
  </si>
  <si>
    <t>County Hospital Stafford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</si>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</sst>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0" fillId="0" borderId="0" xfId="0" applyNumberForma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1" fillId="2" borderId="0" xfId="0" applyFont="1" applyFill="1"/>
    <xf numFmtId="164" fontId="0" fillId="2" borderId="0" xfId="0" applyNumberFormat="1" applyFill="1" applyAlignment="1">
      <alignment horizontal="left" vertical="top"/>
    </xf>
    <xf numFmtId="0" fontId="0" fillId="2" borderId="0" xfId="0" applyFill="1"/>
    <xf numFmtId="164" fontId="1" fillId="2" borderId="0" xfId="0" applyNumberFormat="1" applyFont="1" applyFill="1"/>
  </cellXfs>
  <cellStyles count="1">
    <cellStyle name="Normal" xfId="0" builtinId="0"/>
  </cellStyles>
  <dxfs count="34">
    <dxf>
      <numFmt numFmtId="164" formatCode="_-[$£-809]* #,##0.00_-;\-[$£-809]* #,##0.00_-;_-[$£-809]* &quot;-&quot;??_-;_-@_-"/>
      <fill>
        <patternFill patternType="solid">
          <fgColor indexed="64"/>
          <bgColor theme="0"/>
        </patternFill>
      </fill>
      <alignment horizontal="left" vertical="top" indent="0"/>
    </dxf>
    <dxf>
      <numFmt numFmtId="164" formatCode="_-[$£-809]* #,##0.00_-;\-[$£-809]* #,##0.00_-;_-[$£-809]* &quot;-&quot;??_-;_-@_-"/>
      <fill>
        <patternFill patternType="solid">
          <fgColor indexed="64"/>
          <bgColor theme="0"/>
        </patternFill>
      </fill>
    </dxf>
    <dxf>
      <numFmt numFmtId="164" formatCode="_-[$£-809]* #,##0.00_-;\-[$£-809]* #,##0.00_-;_-[$£-809]* &quot;-&quot;??_-;_-@_-"/>
      <alignment horizontal="left" vertical="top" indent="0"/>
    </dxf>
    <dxf>
      <font>
        <b/>
        <i val="0"/>
        <sz val="11"/>
      </font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  <alignment horizontal="left" vertical="top" indent="0"/>
    </dxf>
    <dxf>
      <font>
        <b/>
        <i val="0"/>
        <sz val="11"/>
      </font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  <alignment horizontal="left" vertical="top" indent="0"/>
    </dxf>
    <dxf>
      <font>
        <b/>
        <i val="0"/>
        <sz val="11"/>
      </font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  <alignment horizontal="left" vertical="top" indent="0"/>
    </dxf>
    <dxf>
      <font>
        <b/>
        <i val="0"/>
        <sz val="11"/>
      </font>
      <numFmt numFmtId="164" formatCode="_-[$£-809]* #,##0.00_-;\-[$£-809]* #,##0.00_-;_-[$£-809]* &quot;-&quot;??_-;_-@_-"/>
    </dxf>
    <dxf>
      <font>
        <b/>
        <i val="0"/>
        <sz val="11"/>
      </font>
    </dxf>
    <dxf>
      <font>
        <color rgb="FF000000"/>
      </font>
    </dxf>
    <dxf>
      <numFmt numFmtId="164" formatCode="_-[$£-809]* #,##0.00_-;\-[$£-809]* #,##0.00_-;_-[$£-809]* &quot;-&quot;??_-;_-@_-"/>
      <fill>
        <patternFill patternType="solid">
          <fgColor indexed="64"/>
          <bgColor theme="0"/>
        </patternFill>
      </fill>
      <alignment horizontal="left" vertical="top" indent="0"/>
    </dxf>
    <dxf>
      <numFmt numFmtId="164" formatCode="_-[$£-809]* #,##0.00_-;\-[$£-809]* #,##0.00_-;_-[$£-809]* &quot;-&quot;??_-;_-@_-"/>
      <fill>
        <patternFill patternType="solid">
          <fgColor indexed="64"/>
          <bgColor theme="0"/>
        </patternFill>
      </fill>
    </dxf>
    <dxf>
      <numFmt numFmtId="164" formatCode="_-[$£-809]* #,##0.00_-;\-[$£-809]* #,##0.00_-;_-[$£-809]* &quot;-&quot;??_-;_-@_-"/>
      <alignment horizontal="left" vertical="top" indent="0"/>
    </dxf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  <alignment horizontal="left" vertical="top" indent="0"/>
    </dxf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  <alignment horizontal="left" vertical="top" indent="0"/>
    </dxf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  <alignment horizontal="left" vertical="top" indent="0"/>
    </dxf>
    <dxf>
      <numFmt numFmtId="164" formatCode="_-[$£-809]* #,##0.00_-;\-[$£-809]* #,##0.00_-;_-[$£-809]* &quot;-&quot;??_-;_-@_-"/>
    </dxf>
    <dxf>
      <font>
        <color rgb="FF000000"/>
      </font>
    </dxf>
    <dxf>
      <numFmt numFmtId="164" formatCode="_-[$£-809]* #,##0.00_-;\-[$£-809]* #,##0.00_-;_-[$£-809]* &quot;-&quot;??_-;_-@_-"/>
      <fill>
        <patternFill patternType="solid">
          <fgColor indexed="64"/>
          <bgColor theme="0"/>
        </patternFill>
      </fill>
      <alignment horizontal="left" vertical="top" indent="0"/>
    </dxf>
    <dxf>
      <numFmt numFmtId="164" formatCode="_-[$£-809]* #,##0.00_-;\-[$£-809]* #,##0.00_-;_-[$£-809]* &quot;-&quot;??_-;_-@_-"/>
      <fill>
        <patternFill patternType="solid">
          <fgColor indexed="64"/>
          <bgColor theme="0"/>
        </patternFill>
      </fill>
    </dxf>
    <dxf>
      <numFmt numFmtId="164" formatCode="_-[$£-809]* #,##0.00_-;\-[$£-809]* #,##0.00_-;_-[$£-809]* &quot;-&quot;??_-;_-@_-"/>
      <alignment horizontal="left" vertical="top" indent="0"/>
    </dxf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  <alignment horizontal="left" vertical="top" indent="0"/>
    </dxf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  <alignment horizontal="left" vertical="top" indent="0"/>
    </dxf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  <alignment horizontal="left" vertical="top" indent="0"/>
    </dxf>
    <dxf>
      <numFmt numFmtId="164" formatCode="_-[$£-809]* #,##0.00_-;\-[$£-809]* #,##0.00_-;_-[$£-809]* &quot;-&quot;??_-;_-@_-"/>
    </dxf>
    <dxf>
      <font>
        <color rgb="FF00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A1:F4" totalsRowCount="1" headerRowDxfId="33">
  <autoFilter ref="A1:F3" xr:uid="{00000000-0009-0000-0100-000003000000}"/>
  <tableColumns count="6">
    <tableColumn id="1" xr3:uid="{00000000-0010-0000-0000-000001000000}" name="Site" totalsRowLabel="Totals"/>
    <tableColumn id="3" xr3:uid="{00000000-0010-0000-0000-000003000000}" name="Total Spent On Face To face Interpreting" totalsRowFunction="sum" dataDxfId="31" totalsRowDxfId="32"/>
    <tableColumn id="4" xr3:uid="{00000000-0010-0000-0000-000004000000}" name="Total Spent On Telephone Interpreting" totalsRowFunction="sum" dataDxfId="29" totalsRowDxfId="30"/>
    <tableColumn id="5" xr3:uid="{00000000-0010-0000-0000-000005000000}" name="Total Spent On Written Translations" totalsRowFunction="sum" dataDxfId="27" totalsRowDxfId="28"/>
    <tableColumn id="7" xr3:uid="{00000000-0010-0000-0000-000007000000}" name="Total Spent On All Services" totalsRowFunction="sum" dataDxfId="25" totalsRowDxfId="26">
      <calculatedColumnFormula>SUM(Table14[[#This Row],[Total Spent On Face To face Interpreting]:[Total Spent On Written Translations]])</calculatedColumnFormula>
    </tableColumn>
    <tableColumn id="6" xr3:uid="{00000000-0010-0000-0000-000006000000}" name="Total Spent On Non Spoken Languages" totalsRowFunction="sum" dataDxfId="23" totalsRowDxfId="2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F4" totalsRowCount="1" headerRowDxfId="22">
  <autoFilter ref="A1:F3" xr:uid="{00000000-0009-0000-0100-000002000000}"/>
  <tableColumns count="6">
    <tableColumn id="1" xr3:uid="{00000000-0010-0000-0100-000001000000}" name="Site" totalsRowLabel="Totals"/>
    <tableColumn id="3" xr3:uid="{00000000-0010-0000-0100-000003000000}" name="Total Spent On Face To face Interpreting" totalsRowFunction="sum" dataDxfId="20" totalsRowDxfId="21"/>
    <tableColumn id="4" xr3:uid="{00000000-0010-0000-0100-000004000000}" name="Total Spent On Telephone Interpreting" totalsRowFunction="sum" dataDxfId="18" totalsRowDxfId="19"/>
    <tableColumn id="5" xr3:uid="{00000000-0010-0000-0100-000005000000}" name="Total Spent On Written Translations" totalsRowFunction="sum" dataDxfId="16" totalsRowDxfId="17"/>
    <tableColumn id="2" xr3:uid="{00000000-0010-0000-0100-000002000000}" name="Total Spent On All Services" totalsRowFunction="sum" dataDxfId="14" totalsRowDxfId="15">
      <calculatedColumnFormula>SUM(Table13[[#This Row],[Total Spent On Face To face Interpreting]:[Total Spent On Written Translations]])</calculatedColumnFormula>
    </tableColumn>
    <tableColumn id="6" xr3:uid="{00000000-0010-0000-0100-000006000000}" name="Total Spent On Non Spoken Languages" totalsRowFunction="sum" dataDxfId="12" totalsRowDxfId="13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1:F4" totalsRowCount="1" headerRowDxfId="11">
  <autoFilter ref="A1:F3" xr:uid="{00000000-0009-0000-0100-000001000000}"/>
  <tableColumns count="6">
    <tableColumn id="1" xr3:uid="{00000000-0010-0000-0200-000001000000}" name="Site" totalsRowLabel="Totals" totalsRowDxfId="10"/>
    <tableColumn id="3" xr3:uid="{00000000-0010-0000-0200-000003000000}" name="Total Spent On Face To face Interpreting" totalsRowFunction="sum" dataDxfId="8" totalsRowDxfId="9"/>
    <tableColumn id="4" xr3:uid="{00000000-0010-0000-0200-000004000000}" name="Total Spent On Telephone Interpreting" totalsRowFunction="sum" dataDxfId="6" totalsRowDxfId="7"/>
    <tableColumn id="5" xr3:uid="{00000000-0010-0000-0200-000005000000}" name="Total Spent On Written Translations" totalsRowFunction="sum" dataDxfId="4" totalsRowDxfId="5"/>
    <tableColumn id="2" xr3:uid="{00000000-0010-0000-0200-000002000000}" name="Total Spent On All Services" totalsRowFunction="sum" dataDxfId="2" totalsRowDxfId="3">
      <calculatedColumnFormula>SUM(Table1[[#This Row],[Total Spent On Face To face Interpreting]:[Total Spent On Written Translations]])</calculatedColumnFormula>
    </tableColumn>
    <tableColumn id="6" xr3:uid="{00000000-0010-0000-0200-000006000000}" name="Total Spent On Non Spoken Languages" totalsRowFunction="sum" dataDxfId="0" totalsRow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workbookViewId="0">
      <selection activeCell="F1" sqref="F1:F1048576"/>
    </sheetView>
  </sheetViews>
  <sheetFormatPr defaultRowHeight="15"/>
  <cols>
    <col min="1" max="1" width="29.140625" bestFit="1" customWidth="1"/>
    <col min="2" max="2" width="38.140625" customWidth="1"/>
    <col min="3" max="3" width="38.42578125" bestFit="1" customWidth="1"/>
    <col min="4" max="4" width="35.7109375" bestFit="1" customWidth="1"/>
    <col min="5" max="5" width="27.42578125" bestFit="1" customWidth="1"/>
    <col min="6" max="6" width="38" style="8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5</v>
      </c>
    </row>
    <row r="2" spans="1:6">
      <c r="A2" t="s">
        <v>6</v>
      </c>
      <c r="B2" s="4">
        <v>173568.04</v>
      </c>
      <c r="C2" s="4">
        <v>5594.4</v>
      </c>
      <c r="D2" s="4">
        <v>78</v>
      </c>
      <c r="E2" s="4">
        <f>SUM(Table14[[#This Row],[Total Spent On Face To face Interpreting]:[Total Spent On Written Translations]])</f>
        <v>179240.44</v>
      </c>
      <c r="F2" s="7">
        <v>3553.86</v>
      </c>
    </row>
    <row r="3" spans="1:6">
      <c r="A3" t="s">
        <v>7</v>
      </c>
      <c r="B3" s="4">
        <v>9378.5</v>
      </c>
      <c r="C3" s="4">
        <v>137.69999999999999</v>
      </c>
      <c r="D3" s="4">
        <v>0</v>
      </c>
      <c r="E3" s="4">
        <f>SUM(Table14[[#This Row],[Total Spent On Face To face Interpreting]:[Total Spent On Written Translations]])</f>
        <v>9516.2000000000007</v>
      </c>
      <c r="F3" s="7">
        <v>460.5</v>
      </c>
    </row>
    <row r="4" spans="1:6">
      <c r="A4" t="s">
        <v>8</v>
      </c>
      <c r="B4" s="4">
        <f>SUBTOTAL(109,Table14[Total Spent On Face To face Interpreting])</f>
        <v>182946.54</v>
      </c>
      <c r="C4" s="4">
        <f>SUBTOTAL(109,Table14[Total Spent On Telephone Interpreting])</f>
        <v>5732.0999999999995</v>
      </c>
      <c r="D4" s="4">
        <f>SUBTOTAL(109,Table14[Total Spent On Written Translations])</f>
        <v>78</v>
      </c>
      <c r="E4" s="4">
        <f>SUBTOTAL(109,Table14[Total Spent On All Services])</f>
        <v>188756.64</v>
      </c>
      <c r="F4" s="7">
        <f>SUBTOTAL(109,Table14[Total Spent On Non Spoken Languages])</f>
        <v>4014.36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workbookViewId="0">
      <selection activeCell="B7" sqref="B7"/>
    </sheetView>
  </sheetViews>
  <sheetFormatPr defaultRowHeight="15"/>
  <cols>
    <col min="1" max="1" width="29.140625" bestFit="1" customWidth="1"/>
    <col min="2" max="2" width="36.140625" customWidth="1"/>
    <col min="3" max="3" width="38.42578125" bestFit="1" customWidth="1"/>
    <col min="4" max="4" width="33.28515625" customWidth="1"/>
    <col min="5" max="5" width="26.7109375" customWidth="1"/>
    <col min="6" max="6" width="36" style="8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</row>
    <row r="2" spans="1:6">
      <c r="A2" t="s">
        <v>6</v>
      </c>
      <c r="B2" s="4">
        <v>137093.79</v>
      </c>
      <c r="C2" s="4">
        <v>8925.2900000000009</v>
      </c>
      <c r="D2" s="4">
        <v>74.52</v>
      </c>
      <c r="E2" s="4">
        <f>SUM(Table13[[#This Row],[Total Spent On Face To face Interpreting]:[Total Spent On Written Translations]])</f>
        <v>146093.6</v>
      </c>
      <c r="F2" s="7">
        <v>20170.580000000002</v>
      </c>
    </row>
    <row r="3" spans="1:6">
      <c r="A3" t="s">
        <v>7</v>
      </c>
      <c r="B3" s="4">
        <v>7570.37</v>
      </c>
      <c r="C3" s="4">
        <v>101.52</v>
      </c>
      <c r="D3" s="4">
        <v>0</v>
      </c>
      <c r="E3" s="4">
        <f>SUM(Table13[[#This Row],[Total Spent On Face To face Interpreting]:[Total Spent On Written Translations]])</f>
        <v>7671.89</v>
      </c>
      <c r="F3" s="7">
        <v>755</v>
      </c>
    </row>
    <row r="4" spans="1:6">
      <c r="A4" t="s">
        <v>8</v>
      </c>
      <c r="B4" s="4">
        <f>SUBTOTAL(109,Table13[Total Spent On Face To face Interpreting])</f>
        <v>144664.16</v>
      </c>
      <c r="C4" s="4">
        <f>SUBTOTAL(109,Table13[Total Spent On Telephone Interpreting])</f>
        <v>9026.8100000000013</v>
      </c>
      <c r="D4" s="4">
        <f>SUBTOTAL(109,Table13[Total Spent On Written Translations])</f>
        <v>74.52</v>
      </c>
      <c r="E4" s="4">
        <f>SUBTOTAL(109,Table13[Total Spent On All Services])</f>
        <v>153765.49000000002</v>
      </c>
      <c r="F4" s="7">
        <f>SUBTOTAL(109,Table13[Total Spent On Non Spoken Languages])</f>
        <v>20925.580000000002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workbookViewId="0">
      <selection activeCell="E17" sqref="E17"/>
    </sheetView>
  </sheetViews>
  <sheetFormatPr defaultRowHeight="15"/>
  <cols>
    <col min="1" max="1" width="27.140625" customWidth="1"/>
    <col min="2" max="2" width="36.42578125" customWidth="1"/>
    <col min="3" max="3" width="38.42578125" bestFit="1" customWidth="1"/>
    <col min="4" max="4" width="34.7109375" customWidth="1"/>
    <col min="5" max="5" width="25.42578125" customWidth="1"/>
    <col min="6" max="6" width="35" style="8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5</v>
      </c>
    </row>
    <row r="2" spans="1:6">
      <c r="A2" t="s">
        <v>6</v>
      </c>
      <c r="B2" s="4">
        <v>84835.25</v>
      </c>
      <c r="C2" s="4">
        <v>12881.48</v>
      </c>
      <c r="D2" s="4">
        <v>500.78</v>
      </c>
      <c r="E2" s="4">
        <f>SUM(Table1[[#This Row],[Total Spent On Face To face Interpreting]:[Total Spent On Written Translations]])</f>
        <v>98217.51</v>
      </c>
      <c r="F2" s="7">
        <v>9336.2000000000007</v>
      </c>
    </row>
    <row r="3" spans="1:6">
      <c r="A3" t="s">
        <v>7</v>
      </c>
      <c r="B3" s="4">
        <v>7899.81</v>
      </c>
      <c r="C3" s="4">
        <v>1035.44</v>
      </c>
      <c r="D3" s="4">
        <v>0</v>
      </c>
      <c r="E3" s="4">
        <f>SUM(Table1[[#This Row],[Total Spent On Face To face Interpreting]:[Total Spent On Written Translations]])</f>
        <v>8935.25</v>
      </c>
      <c r="F3" s="7">
        <v>480</v>
      </c>
    </row>
    <row r="4" spans="1:6">
      <c r="A4" s="3" t="s">
        <v>8</v>
      </c>
      <c r="B4" s="5">
        <f>SUBTOTAL(109,Table1[Total Spent On Face To face Interpreting])</f>
        <v>92735.06</v>
      </c>
      <c r="C4" s="5">
        <f>SUBTOTAL(109,Table1[Total Spent On Telephone Interpreting])</f>
        <v>13916.92</v>
      </c>
      <c r="D4" s="5">
        <f>SUBTOTAL(109,Table1[Total Spent On Written Translations])</f>
        <v>500.78</v>
      </c>
      <c r="E4" s="5">
        <f>SUBTOTAL(109,Table1[Total Spent On All Services])</f>
        <v>107152.76</v>
      </c>
      <c r="F4" s="7">
        <f>SUBTOTAL(109,Table1[Total Spent On Non Spoken Languages])</f>
        <v>9816.2000000000007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2020-03-04T10:04:12Z</dcterms:created>
  <dcterms:modified xsi:type="dcterms:W3CDTF">2024-02-06T12:29:40Z</dcterms:modified>
  <cp:category/>
  <cp:contentStatus/>
</cp:coreProperties>
</file>